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y Files\Persentation and Instructor\Loading &amp; Subject 6\Excel\"/>
    </mc:Choice>
  </mc:AlternateContent>
  <xr:revisionPtr revIDLastSave="0" documentId="13_ncr:1_{329B8023-729C-41F4-9073-C27199CAB0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محاسبه SDC" sheetId="1" r:id="rId1"/>
    <sheet name="داده‌ه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E12" i="1" s="1"/>
  <c r="E5" i="1"/>
  <c r="E7" i="1" s="1"/>
  <c r="E9" i="1" s="1"/>
  <c r="E4" i="1"/>
  <c r="E6" i="1" s="1"/>
  <c r="E8" i="1" s="1"/>
  <c r="E10" i="1" l="1"/>
  <c r="E11" i="1"/>
  <c r="B12" i="1" s="1"/>
  <c r="B15" i="1"/>
  <c r="B13" i="1"/>
  <c r="B14" i="1" l="1"/>
</calcChain>
</file>

<file path=xl/sharedStrings.xml><?xml version="1.0" encoding="utf-8"?>
<sst xmlns="http://schemas.openxmlformats.org/spreadsheetml/2006/main" count="87" uniqueCount="66">
  <si>
    <t>تعیین گروه طراحی لرزه‌ای ساختمان (SDC) – جدول ۲-۶ ویرایش پنجم استاندارد ۲۸۰۰</t>
  </si>
  <si>
    <t>ورودی‌های کاربر</t>
  </si>
  <si>
    <t>محاسبات طیفی و کنترل شرایط جدول ۲-۶</t>
  </si>
  <si>
    <t>نوع زمین</t>
  </si>
  <si>
    <t>II</t>
  </si>
  <si>
    <t>Fs</t>
  </si>
  <si>
    <t>Ss</t>
  </si>
  <si>
    <t>F1</t>
  </si>
  <si>
    <t>S1</t>
  </si>
  <si>
    <t>SMS</t>
  </si>
  <si>
    <t>Fs×Ss</t>
  </si>
  <si>
    <t>رده اهمیت</t>
  </si>
  <si>
    <t>متوسط</t>
  </si>
  <si>
    <t>SM1</t>
  </si>
  <si>
    <t>F1×S1</t>
  </si>
  <si>
    <t>ضریب اهمیت Ie</t>
  </si>
  <si>
    <t>SDS</t>
  </si>
  <si>
    <t>2/3×SMS</t>
  </si>
  <si>
    <t>SD1</t>
  </si>
  <si>
    <t>2/3×SM1</t>
  </si>
  <si>
    <t>Ie×SDS</t>
  </si>
  <si>
    <t>حد آستانه 0.75</t>
  </si>
  <si>
    <t>نتیجه نهایی</t>
  </si>
  <si>
    <t>Ie×SD1</t>
  </si>
  <si>
    <t>حد آستانه 0.40</t>
  </si>
  <si>
    <t>شرط حاکم</t>
  </si>
  <si>
    <t>Ie×S1</t>
  </si>
  <si>
    <t>حد آستانه 0.60</t>
  </si>
  <si>
    <t>گروه طراحی لرزه‌ای</t>
  </si>
  <si>
    <t>توضیح</t>
  </si>
  <si>
    <t>وضعیت ورودی‌ها</t>
  </si>
  <si>
    <t>خلاصه جدول ۲-۶ – گروه‌بندی طراحی لرزه‌ای ساختمان‌ها</t>
  </si>
  <si>
    <t>شرایط</t>
  </si>
  <si>
    <t>اهمیت متوسط و کم</t>
  </si>
  <si>
    <t>اهمیت زیاد</t>
  </si>
  <si>
    <t>اهمیت خیلی زیاد</t>
  </si>
  <si>
    <t>Ie×SD1≤0.40 و Ie×SDS≤0.75</t>
  </si>
  <si>
    <t>SDC-1</t>
  </si>
  <si>
    <t>SDC-2</t>
  </si>
  <si>
    <t>SDC-3</t>
  </si>
  <si>
    <t>(Ie×SD1&gt;0.40 یا Ie×SDS&gt;0.75) و Ie×S1≤0.60</t>
  </si>
  <si>
    <t>Ie×S1&gt;0.60</t>
  </si>
  <si>
    <t>راهنما: فقط سلول‌های زرد را ویرایش کنید. مقادیر Fs و F1 به‌صورت خودکار و با درون‌یابی خطی محاسبه می‌شوند.</t>
  </si>
  <si>
    <t>جداول ضرایب اثر نوع زمین – ویرایش پنجم استاندارد ۲۸۰۰</t>
  </si>
  <si>
    <t>اهمیت</t>
  </si>
  <si>
    <t>جدول ضریب اثر نوع زمین در بازه زمان تناوب کوتاه (Fs)</t>
  </si>
  <si>
    <t>I</t>
  </si>
  <si>
    <t>کم</t>
  </si>
  <si>
    <t>III</t>
  </si>
  <si>
    <t>زیاد</t>
  </si>
  <si>
    <t>IV</t>
  </si>
  <si>
    <t>خیلی زیاد</t>
  </si>
  <si>
    <t>V</t>
  </si>
  <si>
    <t>VI</t>
  </si>
  <si>
    <t>جدول ضریب اثر نوع زمین در زمان تناوب یک ثانیه (F1)</t>
  </si>
  <si>
    <t>یادداشت‌ها</t>
  </si>
  <si>
    <t>۱</t>
  </si>
  <si>
    <t>برای زمین نوع VI استفاده از طیف ویژه ساختگاه الزامی است.</t>
  </si>
  <si>
    <t>۲</t>
  </si>
  <si>
    <t>برای مقادیر میانی Ss و S1، درون‌یابی خطی انجام می‌شود.</t>
  </si>
  <si>
    <t>۳</t>
  </si>
  <si>
    <t>مقادیر سرستون‌ها باید عددی و به ترتیب صعودی باقی بمانند.</t>
  </si>
  <si>
    <t>ضریب مربوط به Ss</t>
  </si>
  <si>
    <t>ضریب مربوط به S1</t>
  </si>
  <si>
    <t>مجری: مهدی علیرضایی -مجید کریمی</t>
  </si>
  <si>
    <t>گروه تخصصی عمران- نظام مهندسی استان 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</si>
</sst>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i/>
      <sz val="11"/>
      <color rgb="FF666666"/>
      <name val="Carlito"/>
    </font>
    <font>
      <b/>
      <sz val="16"/>
      <name val="Carlito"/>
    </font>
    <font>
      <i/>
      <sz val="11"/>
      <color rgb="FF7F6000"/>
      <name val="Carlito"/>
    </font>
    <font>
      <b/>
      <sz val="14"/>
      <color rgb="FFFFFFFF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1"/>
      <color rgb="FFFFFFFF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4472C4"/>
      </patternFill>
    </fill>
    <fill>
      <patternFill patternType="solid">
        <fgColor rgb="FFF2F2F2"/>
      </patternFill>
    </fill>
    <fill>
      <patternFill patternType="solid">
        <fgColor rgb="FFE2F0D9"/>
      </patternFill>
    </fill>
    <fill>
      <patternFill patternType="solid">
        <fgColor rgb="FFC6E0B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/>
    </xf>
    <xf numFmtId="2" fontId="3" fillId="5" borderId="3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0" xfId="0" applyNumberFormat="1"/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Protection="1"/>
    <xf numFmtId="0" fontId="2" fillId="6" borderId="15" xfId="0" applyFont="1" applyFill="1" applyBorder="1" applyProtection="1"/>
    <xf numFmtId="0" fontId="4" fillId="0" borderId="16" xfId="0" applyFont="1" applyBorder="1" applyProtection="1"/>
    <xf numFmtId="0" fontId="8" fillId="3" borderId="0" xfId="0" applyFont="1" applyFill="1" applyAlignment="1" applyProtection="1">
      <alignment horizontal="center"/>
    </xf>
    <xf numFmtId="0" fontId="8" fillId="6" borderId="9" xfId="0" applyFont="1" applyFill="1" applyBorder="1" applyProtection="1"/>
    <xf numFmtId="0" fontId="9" fillId="0" borderId="9" xfId="0" applyFont="1" applyBorder="1" applyAlignment="1" applyProtection="1">
      <alignment wrapText="1"/>
    </xf>
    <xf numFmtId="0" fontId="2" fillId="6" borderId="17" xfId="0" applyFont="1" applyFill="1" applyBorder="1" applyProtection="1"/>
    <xf numFmtId="0" fontId="4" fillId="0" borderId="19" xfId="0" applyFont="1" applyBorder="1" applyProtection="1"/>
    <xf numFmtId="0" fontId="8" fillId="6" borderId="10" xfId="0" applyFont="1" applyFill="1" applyBorder="1" applyProtection="1"/>
    <xf numFmtId="0" fontId="0" fillId="0" borderId="10" xfId="0" applyBorder="1" applyAlignment="1" applyProtection="1">
      <alignment wrapText="1"/>
    </xf>
    <xf numFmtId="0" fontId="8" fillId="0" borderId="0" xfId="0" applyFont="1" applyAlignment="1" applyProtection="1">
      <alignment horizontal="center" vertical="center"/>
    </xf>
    <xf numFmtId="0" fontId="8" fillId="6" borderId="11" xfId="0" applyFont="1" applyFill="1" applyBorder="1" applyProtection="1"/>
    <xf numFmtId="0" fontId="9" fillId="0" borderId="11" xfId="0" applyFont="1" applyBorder="1" applyAlignment="1" applyProtection="1">
      <alignment wrapText="1"/>
    </xf>
    <xf numFmtId="0" fontId="10" fillId="2" borderId="0" xfId="0" applyFont="1" applyFill="1" applyAlignment="1" applyProtection="1">
      <alignment horizontal="center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 applyProtection="1">
      <alignment horizontal="center" vertical="center" wrapText="1"/>
    </xf>
    <xf numFmtId="0" fontId="10" fillId="5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wrapText="1"/>
    </xf>
    <xf numFmtId="0" fontId="8" fillId="6" borderId="11" xfId="0" applyFont="1" applyFill="1" applyBorder="1" applyAlignment="1" applyProtection="1">
      <alignment horizontal="right"/>
    </xf>
    <xf numFmtId="0" fontId="8" fillId="6" borderId="10" xfId="0" applyFont="1" applyFill="1" applyBorder="1" applyAlignment="1" applyProtection="1">
      <alignment horizontal="right"/>
    </xf>
    <xf numFmtId="0" fontId="2" fillId="6" borderId="10" xfId="0" applyFont="1" applyFill="1" applyBorder="1" applyAlignment="1" applyProtection="1">
      <alignment horizontal="right"/>
    </xf>
    <xf numFmtId="0" fontId="2" fillId="6" borderId="12" xfId="0" applyFont="1" applyFill="1" applyBorder="1" applyProtection="1"/>
    <xf numFmtId="0" fontId="4" fillId="0" borderId="14" xfId="0" applyFont="1" applyBorder="1" applyProtection="1"/>
    <xf numFmtId="0" fontId="8" fillId="6" borderId="9" xfId="0" applyFont="1" applyFill="1" applyBorder="1" applyAlignment="1" applyProtection="1">
      <alignment horizontal="right"/>
    </xf>
    <xf numFmtId="0" fontId="7" fillId="2" borderId="0" xfId="0" applyFont="1" applyFill="1" applyAlignment="1" applyProtection="1">
      <alignment horizontal="center" vertical="center"/>
    </xf>
    <xf numFmtId="0" fontId="0" fillId="0" borderId="0" xfId="0" applyProtection="1"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164" fontId="2" fillId="4" borderId="10" xfId="0" applyNumberFormat="1" applyFont="1" applyFill="1" applyBorder="1" applyAlignment="1" applyProtection="1">
      <alignment horizontal="center"/>
      <protection locked="0"/>
    </xf>
    <xf numFmtId="0" fontId="8" fillId="4" borderId="10" xfId="0" applyFont="1" applyFill="1" applyBorder="1" applyAlignment="1" applyProtection="1">
      <alignment horizontal="center"/>
      <protection locked="0"/>
    </xf>
    <xf numFmtId="2" fontId="2" fillId="4" borderId="11" xfId="0" applyNumberFormat="1" applyFont="1" applyFill="1" applyBorder="1" applyAlignment="1" applyProtection="1">
      <alignment horizontal="center"/>
      <protection locked="0"/>
    </xf>
    <xf numFmtId="0" fontId="2" fillId="7" borderId="13" xfId="0" applyFont="1" applyFill="1" applyBorder="1" applyAlignment="1" applyProtection="1">
      <alignment horizontal="center"/>
      <protection hidden="1"/>
    </xf>
    <xf numFmtId="0" fontId="2" fillId="7" borderId="0" xfId="0" applyFont="1" applyFill="1" applyAlignment="1" applyProtection="1">
      <alignment horizontal="center"/>
      <protection hidden="1"/>
    </xf>
    <xf numFmtId="164" fontId="2" fillId="7" borderId="0" xfId="0" applyNumberFormat="1" applyFont="1" applyFill="1" applyAlignment="1" applyProtection="1">
      <alignment horizontal="center"/>
      <protection hidden="1"/>
    </xf>
    <xf numFmtId="164" fontId="2" fillId="7" borderId="18" xfId="0" applyNumberFormat="1" applyFont="1" applyFill="1" applyBorder="1" applyAlignment="1" applyProtection="1">
      <alignment horizontal="center"/>
      <protection hidden="1"/>
    </xf>
    <xf numFmtId="0" fontId="5" fillId="8" borderId="10" xfId="0" applyFont="1" applyFill="1" applyBorder="1" applyAlignment="1" applyProtection="1">
      <alignment horizontal="center" wrapText="1"/>
      <protection hidden="1"/>
    </xf>
  </cellXfs>
  <cellStyles count="1">
    <cellStyle name="Normal" xfId="0" builtinId="0"/>
  </cellStyles>
  <dxfs count="4">
    <dxf>
      <font>
        <b/>
        <color rgb="FF7030A0"/>
      </font>
      <fill>
        <patternFill patternType="solid">
          <bgColor rgb="FFD9D2E9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6500"/>
      </font>
      <fill>
        <patternFill patternType="solid">
          <bgColor rgb="FFFFE699"/>
        </patternFill>
      </fill>
    </dxf>
    <dxf>
      <font>
        <b/>
        <color rgb="FF006100"/>
      </font>
      <fill>
        <patternFill patternType="solid">
          <bgColor rgb="FFC6E0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39748</xdr:colOff>
      <xdr:row>12</xdr:row>
      <xdr:rowOff>98522</xdr:rowOff>
    </xdr:from>
    <xdr:to>
      <xdr:col>3</xdr:col>
      <xdr:colOff>750094</xdr:colOff>
      <xdr:row>16</xdr:row>
      <xdr:rowOff>123823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392B7-AC20-2651-4991-874F0017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6139" y="2920303"/>
          <a:ext cx="1412814" cy="1418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130" zoomScaleNormal="130" workbookViewId="0">
      <selection activeCell="F11" sqref="F11"/>
    </sheetView>
  </sheetViews>
  <sheetFormatPr defaultRowHeight="14.25"/>
  <cols>
    <col min="1" max="1" width="22" style="47" customWidth="1"/>
    <col min="2" max="2" width="24" style="47" customWidth="1"/>
    <col min="3" max="3" width="9.25" style="47" customWidth="1"/>
    <col min="4" max="4" width="14" style="47" customWidth="1"/>
    <col min="5" max="5" width="16" style="47" customWidth="1"/>
    <col min="6" max="6" width="24" style="47" customWidth="1"/>
    <col min="7" max="16384" width="9" style="47"/>
  </cols>
  <sheetData>
    <row r="1" spans="1:6" ht="30" customHeight="1">
      <c r="A1" s="46" t="s">
        <v>0</v>
      </c>
      <c r="B1" s="46"/>
      <c r="C1" s="46"/>
      <c r="D1" s="46"/>
      <c r="E1" s="46"/>
      <c r="F1" s="46"/>
    </row>
    <row r="2" spans="1:6">
      <c r="A2" s="16"/>
      <c r="B2" s="16"/>
      <c r="C2" s="16"/>
      <c r="D2" s="16"/>
      <c r="E2" s="16"/>
      <c r="F2" s="16"/>
    </row>
    <row r="3" spans="1:6" ht="19.5">
      <c r="A3" s="19" t="s">
        <v>1</v>
      </c>
      <c r="B3" s="19"/>
      <c r="C3" s="16"/>
      <c r="D3" s="19" t="s">
        <v>2</v>
      </c>
      <c r="E3" s="19"/>
      <c r="F3" s="19"/>
    </row>
    <row r="4" spans="1:6" ht="19.5">
      <c r="A4" s="45" t="s">
        <v>3</v>
      </c>
      <c r="B4" s="48" t="s">
        <v>4</v>
      </c>
      <c r="C4" s="16"/>
      <c r="D4" s="43" t="s">
        <v>5</v>
      </c>
      <c r="E4" s="52">
        <f>IF(OR($B$4="",$B$5=""),"",IF($B$4="VI","طیف ویژه",IFERROR(IF($B$5&lt;=0.5,INDEX(داده‌ها!$C$5:$G$9,MATCH($B$4,داده‌ها!$B$5:$B$9,0),1),IF($B$5&gt;=1.5,INDEX(داده‌ها!$C$5:$G$9,MATCH($B$4,داده‌ها!$B$5:$B$9,0),5),INDEX(داده‌ها!$C$5:$G$9,MATCH($B$4,داده‌ها!$B$5:$B$9,0),MATCH($B$5,داده‌ها!$C$4:$G$4,1))+($B$5-INDEX(داده‌ها!$C$4:$G$4,1,MATCH($B$5,داده‌ها!$C$4:$G$4,1)))*(INDEX(داده‌ها!$C$5:$G$9,MATCH($B$4,داده‌ها!$B$5:$B$9,0),MATCH($B$5,داده‌ها!$C$4:$G$4,1)+1)-INDEX(داده‌ها!$C$5:$G$9,MATCH($B$4,داده‌ها!$B$5:$B$9,0),MATCH($B$5,داده‌ها!$C$4:$G$4,1)))/(INDEX(داده‌ها!$C$4:$G$4,1,MATCH($B$5,داده‌ها!$C$4:$G$4,1)+1)-INDEX(داده‌ها!$C$4:$G$4,1,MATCH($B$5,داده‌ها!$C$4:$G$4,1))))),"ورودی نامعتبر")))</f>
        <v>1</v>
      </c>
      <c r="F4" s="44" t="s">
        <v>62</v>
      </c>
    </row>
    <row r="5" spans="1:6" ht="15">
      <c r="A5" s="42" t="s">
        <v>6</v>
      </c>
      <c r="B5" s="49">
        <v>1.4</v>
      </c>
      <c r="C5" s="16"/>
      <c r="D5" s="17" t="s">
        <v>7</v>
      </c>
      <c r="E5" s="53">
        <f>IF(OR($B$4="",$B$6=""),"",IF($B$4="VI","طیف ویژه",IFERROR(IF($B$6&lt;=0.2,INDEX(داده‌ها!$C$14:$G$18,MATCH($B$4,داده‌ها!$B$14:$B$18,0),1),IF($B$6&gt;=0.6,INDEX(داده‌ها!$C$14:$G$18,MATCH($B$4,داده‌ها!$B$14:$B$18,0),5),INDEX(داده‌ها!$C$14:$G$18,MATCH($B$4,داده‌ها!$B$14:$B$18,0),MATCH($B$6,داده‌ها!$C$13:$G$13,1))+($B$6-INDEX(داده‌ها!$C$13:$G$13,1,MATCH($B$6,داده‌ها!$C$13:$G$13,1)))*(INDEX(داده‌ها!$C$14:$G$18,MATCH($B$4,داده‌ها!$B$14:$B$18,0),MATCH($B$6,داده‌ها!$C$13:$G$13,1)+1)-INDEX(داده‌ها!$C$14:$G$18,MATCH($B$4,داده‌ها!$B$14:$B$18,0),MATCH($B$6,داده‌ها!$C$13:$G$13,1)))/(INDEX(داده‌ها!$C$13:$G$13,1,MATCH($B$6,داده‌ها!$C$13:$G$13,1)+1)-INDEX(داده‌ها!$C$13:$G$13,1,MATCH($B$6,داده‌ها!$C$13:$G$13,1))))),"ورودی نامعتبر")))</f>
        <v>1.3</v>
      </c>
      <c r="F5" s="18" t="s">
        <v>63</v>
      </c>
    </row>
    <row r="6" spans="1:6" ht="15">
      <c r="A6" s="42" t="s">
        <v>8</v>
      </c>
      <c r="B6" s="49">
        <v>0.6</v>
      </c>
      <c r="C6" s="16"/>
      <c r="D6" s="17" t="s">
        <v>9</v>
      </c>
      <c r="E6" s="54">
        <f>IF(OR(NOT(ISNUMBER(E4)),$B$5=""),"",E4*$B$5)</f>
        <v>1.4</v>
      </c>
      <c r="F6" s="18" t="s">
        <v>10</v>
      </c>
    </row>
    <row r="7" spans="1:6" ht="19.5">
      <c r="A7" s="41" t="s">
        <v>11</v>
      </c>
      <c r="B7" s="50" t="s">
        <v>12</v>
      </c>
      <c r="C7" s="16"/>
      <c r="D7" s="17" t="s">
        <v>13</v>
      </c>
      <c r="E7" s="54">
        <f>IF(OR(NOT(ISNUMBER(E5)),$B$6=""),"",E5*$B$6)</f>
        <v>0.78</v>
      </c>
      <c r="F7" s="18" t="s">
        <v>14</v>
      </c>
    </row>
    <row r="8" spans="1:6" ht="19.5">
      <c r="A8" s="40" t="s">
        <v>15</v>
      </c>
      <c r="B8" s="51">
        <f>IF(B7="کم",0.8,
IF(B7="متوسط",1,
IF(B7="زیاد",1.2,
IF(B7="خیلی زیاد",1.4,""))))</f>
        <v>1</v>
      </c>
      <c r="C8" s="16"/>
      <c r="D8" s="17" t="s">
        <v>16</v>
      </c>
      <c r="E8" s="54">
        <f>IF(E6="","",(2/3)*E6)</f>
        <v>0.93333333333333324</v>
      </c>
      <c r="F8" s="18" t="s">
        <v>17</v>
      </c>
    </row>
    <row r="9" spans="1:6" ht="15">
      <c r="A9" s="16"/>
      <c r="B9" s="16"/>
      <c r="C9" s="16"/>
      <c r="D9" s="17" t="s">
        <v>18</v>
      </c>
      <c r="E9" s="54">
        <f>IF(E7="","",(2/3)*E7)</f>
        <v>0.52</v>
      </c>
      <c r="F9" s="18" t="s">
        <v>19</v>
      </c>
    </row>
    <row r="10" spans="1:6" ht="15">
      <c r="A10" s="16"/>
      <c r="B10" s="16"/>
      <c r="C10" s="16"/>
      <c r="D10" s="17" t="s">
        <v>20</v>
      </c>
      <c r="E10" s="54">
        <f>IF(OR(E8="",$B$8=""),"",E8*$B$8)</f>
        <v>0.93333333333333324</v>
      </c>
      <c r="F10" s="18" t="s">
        <v>21</v>
      </c>
    </row>
    <row r="11" spans="1:6" ht="19.5">
      <c r="A11" s="19" t="s">
        <v>22</v>
      </c>
      <c r="B11" s="19"/>
      <c r="C11" s="16"/>
      <c r="D11" s="17" t="s">
        <v>23</v>
      </c>
      <c r="E11" s="54">
        <f>IF(OR(E9="",$B$8=""),"",E9*$B$8)</f>
        <v>0.52</v>
      </c>
      <c r="F11" s="18" t="s">
        <v>24</v>
      </c>
    </row>
    <row r="12" spans="1:6" ht="19.5">
      <c r="A12" s="20" t="s">
        <v>25</v>
      </c>
      <c r="B12" s="21" t="str">
        <f>IF(OR($B$4="",$B$5="",$B$6="",$B$7="",$B$8=""),"",IF($B$4="VI","طیف ویژه ساختگاه",IF(E12&gt;0.6,"ردیف سوم جدول ۲-۶",IF(AND(E11&lt;=0.4,E10&lt;=0.75),"ردیف اول جدول ۲-۶","ردیف دوم جدول ۲-۶"))))</f>
        <v>ردیف دوم جدول ۲-۶</v>
      </c>
      <c r="C12" s="16"/>
      <c r="D12" s="22" t="s">
        <v>26</v>
      </c>
      <c r="E12" s="55">
        <f>IF(OR($B$6="",$B$8=""),"",$B$6*$B$8)</f>
        <v>0.6</v>
      </c>
      <c r="F12" s="23" t="s">
        <v>27</v>
      </c>
    </row>
    <row r="13" spans="1:6" ht="33.950000000000003" customHeight="1">
      <c r="A13" s="24" t="s">
        <v>28</v>
      </c>
      <c r="B13" s="56" t="str">
        <f>IF(OR($B$4="",$B$5="",$B$6="",$B$7="",$B$8=""),"",IF($B$4="VI","نیازمند طیف ویژه",IF(E12&gt;0.6,"SDC-3",IF(AND(E11&lt;=0.4,E10&lt;=0.75),IF($B$7="خیلی زیاد","SDC-3",IF($B$7="زیاد","SDC-2","SDC-1")),IF($B$7="خیلی زیاد","SDC-3","SDC-2")))))</f>
        <v>SDC-2</v>
      </c>
      <c r="C13" s="16"/>
      <c r="D13" s="16"/>
      <c r="E13" s="16"/>
      <c r="F13" s="16"/>
    </row>
    <row r="14" spans="1:6" ht="42" customHeight="1">
      <c r="A14" s="24" t="s">
        <v>29</v>
      </c>
      <c r="B14" s="25" t="str">
        <f>IF(B13="","",IF(B13="نیازمند طیف ویژه","برای زمین نوع VI تعیین SDC باید بر مبنای طیف ویژه ساختگاه انجام شود.",IF(B12="ردیف اول جدول ۲-۶","هر دو شرط Ie×SD1≤0.40 و Ie×SDS≤0.75 برقرار است.",IF(B12="ردیف دوم جدول ۲-۶","حداقل یکی از دو حد طیفی تجاوز کرده و Ie×S1≤0.60 است.","شرط Ie×S1&gt;0.60 برقرار است."))))</f>
        <v>حداقل یکی از دو حد طیفی تجاوز کرده و Ie×S1≤0.60 است.</v>
      </c>
      <c r="C14" s="16"/>
      <c r="D14" s="16"/>
      <c r="E14" s="26" t="s">
        <v>65</v>
      </c>
      <c r="F14" s="26"/>
    </row>
    <row r="15" spans="1:6" ht="19.5">
      <c r="A15" s="27" t="s">
        <v>30</v>
      </c>
      <c r="B15" s="28" t="str">
        <f>IF(COUNTA(B4:B8)&lt;5,"ورودی ناقص",IF(OR(NOT(ISNUMBER(B5)),NOT(ISNUMBER(B6)),NOT(ISNUMBER(B8))),"ورودی عددی نامعتبر","آماده محاسبه"))</f>
        <v>آماده محاسبه</v>
      </c>
      <c r="C15" s="16"/>
      <c r="D15" s="16"/>
      <c r="E15" s="26" t="s">
        <v>64</v>
      </c>
      <c r="F15" s="26"/>
    </row>
    <row r="16" spans="1:6">
      <c r="A16" s="16"/>
      <c r="B16" s="16"/>
      <c r="C16" s="16"/>
      <c r="D16" s="16"/>
      <c r="E16" s="16"/>
      <c r="F16" s="16"/>
    </row>
    <row r="17" spans="1:6">
      <c r="A17" s="16"/>
      <c r="B17" s="16"/>
      <c r="C17" s="16"/>
      <c r="D17" s="16"/>
      <c r="E17" s="16"/>
      <c r="F17" s="16"/>
    </row>
    <row r="18" spans="1:6" ht="19.5">
      <c r="A18" s="29" t="s">
        <v>31</v>
      </c>
      <c r="B18" s="29"/>
      <c r="C18" s="29"/>
      <c r="D18" s="29"/>
      <c r="E18" s="29"/>
      <c r="F18" s="29"/>
    </row>
    <row r="19" spans="1:6" ht="19.5">
      <c r="A19" s="30" t="s">
        <v>32</v>
      </c>
      <c r="B19" s="31" t="s">
        <v>33</v>
      </c>
      <c r="C19" s="31" t="s">
        <v>34</v>
      </c>
      <c r="D19" s="32" t="s">
        <v>35</v>
      </c>
      <c r="E19" s="16"/>
      <c r="F19" s="16"/>
    </row>
    <row r="20" spans="1:6" ht="28.5">
      <c r="A20" s="33" t="s">
        <v>36</v>
      </c>
      <c r="B20" s="34" t="s">
        <v>37</v>
      </c>
      <c r="C20" s="34" t="s">
        <v>38</v>
      </c>
      <c r="D20" s="35" t="s">
        <v>39</v>
      </c>
      <c r="E20" s="16"/>
      <c r="F20" s="16"/>
    </row>
    <row r="21" spans="1:6" ht="42.75">
      <c r="A21" s="33" t="s">
        <v>40</v>
      </c>
      <c r="B21" s="34" t="s">
        <v>38</v>
      </c>
      <c r="C21" s="34" t="s">
        <v>38</v>
      </c>
      <c r="D21" s="35" t="s">
        <v>39</v>
      </c>
      <c r="E21" s="16"/>
      <c r="F21" s="16"/>
    </row>
    <row r="22" spans="1:6">
      <c r="A22" s="36" t="s">
        <v>41</v>
      </c>
      <c r="B22" s="37" t="s">
        <v>39</v>
      </c>
      <c r="C22" s="37" t="s">
        <v>39</v>
      </c>
      <c r="D22" s="38" t="s">
        <v>39</v>
      </c>
      <c r="E22" s="16"/>
      <c r="F22" s="16"/>
    </row>
    <row r="23" spans="1:6">
      <c r="A23" s="16"/>
      <c r="B23" s="16"/>
      <c r="C23" s="16"/>
      <c r="D23" s="16"/>
      <c r="E23" s="16"/>
      <c r="F23" s="16"/>
    </row>
    <row r="24" spans="1:6" ht="33.950000000000003" customHeight="1">
      <c r="A24" s="39" t="s">
        <v>42</v>
      </c>
      <c r="B24" s="39"/>
      <c r="C24" s="39"/>
      <c r="D24" s="39"/>
      <c r="E24" s="39"/>
      <c r="F24" s="39"/>
    </row>
  </sheetData>
  <sheetProtection algorithmName="SHA-512" hashValue="ulMQTwmZEPisytCPsCbwqLkyeHhaO35Q4SWQ2Cq/sdzX3WhqaaB020vUFLllTDG10MQcAydLwRjuzopcslEd3A==" saltValue="io8i+fwoC4tIeAvJTL6guw==" spinCount="100000" sheet="1" objects="1" scenarios="1"/>
  <mergeCells count="8">
    <mergeCell ref="A24:F24"/>
    <mergeCell ref="A1:F1"/>
    <mergeCell ref="A3:B3"/>
    <mergeCell ref="D3:F3"/>
    <mergeCell ref="A11:B11"/>
    <mergeCell ref="A18:F18"/>
    <mergeCell ref="E15:F15"/>
    <mergeCell ref="E14:F14"/>
  </mergeCells>
  <conditionalFormatting sqref="B13">
    <cfRule type="expression" dxfId="3" priority="1">
      <formula>B13="SDC-1"</formula>
    </cfRule>
    <cfRule type="expression" dxfId="2" priority="2">
      <formula>B13="SDC-2"</formula>
    </cfRule>
    <cfRule type="expression" dxfId="1" priority="3">
      <formula>B13="SDC-3"</formula>
    </cfRule>
    <cfRule type="expression" dxfId="0" priority="4">
      <formula>B13="نیازمند طیف ویژه"</formula>
    </cfRule>
  </conditionalFormatting>
  <dataValidations count="2">
    <dataValidation type="decimal" sqref="B5:B6" xr:uid="{00000000-0002-0000-0000-000002000000}">
      <formula1>0</formula1>
      <formula2>5</formula2>
    </dataValidation>
    <dataValidation type="decimal" sqref="B8" xr:uid="{00000000-0002-0000-0000-000003000000}">
      <formula1>0.5</formula1>
      <formula2>2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داده‌ها!$I$3:$I$8</xm:f>
          </x14:formula1>
          <xm:sqref>B4</xm:sqref>
        </x14:dataValidation>
        <x14:dataValidation type="list" xr:uid="{00000000-0002-0000-0000-000001000000}">
          <x14:formula1>
            <xm:f>داده‌ها!$J$3:$J$6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workbookViewId="0">
      <selection sqref="A1:G1"/>
    </sheetView>
  </sheetViews>
  <sheetFormatPr defaultRowHeight="14.25"/>
  <cols>
    <col min="1" max="1" width="8" customWidth="1"/>
    <col min="2" max="2" width="14" customWidth="1"/>
    <col min="3" max="7" width="12" customWidth="1"/>
    <col min="9" max="10" width="16" customWidth="1"/>
  </cols>
  <sheetData>
    <row r="1" spans="1:10" ht="27.95" customHeight="1">
      <c r="A1" s="12" t="s">
        <v>43</v>
      </c>
      <c r="B1" s="12"/>
      <c r="C1" s="12"/>
      <c r="D1" s="12"/>
      <c r="E1" s="12"/>
      <c r="F1" s="12"/>
      <c r="G1" s="12"/>
    </row>
    <row r="2" spans="1:10">
      <c r="I2" t="s">
        <v>3</v>
      </c>
      <c r="J2" t="s">
        <v>44</v>
      </c>
    </row>
    <row r="3" spans="1:10" ht="15">
      <c r="A3" s="13" t="s">
        <v>45</v>
      </c>
      <c r="B3" s="13"/>
      <c r="C3" s="13"/>
      <c r="D3" s="13"/>
      <c r="E3" s="13"/>
      <c r="F3" s="13"/>
      <c r="G3" s="13"/>
      <c r="I3" t="s">
        <v>46</v>
      </c>
      <c r="J3" t="s">
        <v>47</v>
      </c>
    </row>
    <row r="4" spans="1:10" ht="15">
      <c r="B4" s="3" t="s">
        <v>3</v>
      </c>
      <c r="C4" s="4">
        <v>0.5</v>
      </c>
      <c r="D4" s="4">
        <v>0.75</v>
      </c>
      <c r="E4" s="4">
        <v>1</v>
      </c>
      <c r="F4" s="4">
        <v>1.25</v>
      </c>
      <c r="G4" s="5">
        <v>1.5</v>
      </c>
      <c r="I4" t="s">
        <v>4</v>
      </c>
      <c r="J4" t="s">
        <v>12</v>
      </c>
    </row>
    <row r="5" spans="1:10">
      <c r="B5" s="1" t="s">
        <v>46</v>
      </c>
      <c r="C5" s="6">
        <v>1</v>
      </c>
      <c r="D5" s="6">
        <v>1</v>
      </c>
      <c r="E5" s="6">
        <v>1</v>
      </c>
      <c r="F5" s="6">
        <v>1</v>
      </c>
      <c r="G5" s="7">
        <v>1</v>
      </c>
      <c r="I5" t="s">
        <v>48</v>
      </c>
      <c r="J5" t="s">
        <v>49</v>
      </c>
    </row>
    <row r="6" spans="1:10">
      <c r="B6" s="1" t="s">
        <v>4</v>
      </c>
      <c r="C6" s="6">
        <v>1.2</v>
      </c>
      <c r="D6" s="6">
        <v>1.2</v>
      </c>
      <c r="E6" s="6">
        <v>1.1000000000000001</v>
      </c>
      <c r="F6" s="6">
        <v>1</v>
      </c>
      <c r="G6" s="7">
        <v>1</v>
      </c>
      <c r="I6" t="s">
        <v>50</v>
      </c>
      <c r="J6" t="s">
        <v>51</v>
      </c>
    </row>
    <row r="7" spans="1:10">
      <c r="B7" s="1" t="s">
        <v>48</v>
      </c>
      <c r="C7" s="6">
        <v>1.3</v>
      </c>
      <c r="D7" s="6">
        <v>1.2</v>
      </c>
      <c r="E7" s="6">
        <v>1.1000000000000001</v>
      </c>
      <c r="F7" s="6">
        <v>1</v>
      </c>
      <c r="G7" s="7">
        <v>1</v>
      </c>
      <c r="I7" t="s">
        <v>52</v>
      </c>
    </row>
    <row r="8" spans="1:10">
      <c r="B8" s="1" t="s">
        <v>50</v>
      </c>
      <c r="C8" s="6">
        <v>1.6</v>
      </c>
      <c r="D8" s="6">
        <v>1.3</v>
      </c>
      <c r="E8" s="6">
        <v>1.3</v>
      </c>
      <c r="F8" s="6">
        <v>1.1000000000000001</v>
      </c>
      <c r="G8" s="7">
        <v>1.1000000000000001</v>
      </c>
      <c r="I8" t="s">
        <v>53</v>
      </c>
    </row>
    <row r="9" spans="1:10">
      <c r="B9" s="2" t="s">
        <v>52</v>
      </c>
      <c r="C9" s="8">
        <v>1.6</v>
      </c>
      <c r="D9" s="8">
        <v>1.4</v>
      </c>
      <c r="E9" s="8">
        <v>1.4</v>
      </c>
      <c r="F9" s="8">
        <v>1.2</v>
      </c>
      <c r="G9" s="9">
        <v>1.2</v>
      </c>
    </row>
    <row r="10" spans="1:10">
      <c r="C10" s="10"/>
      <c r="D10" s="10"/>
      <c r="E10" s="10"/>
      <c r="F10" s="10"/>
      <c r="G10" s="10"/>
    </row>
    <row r="11" spans="1:10">
      <c r="C11" s="10"/>
      <c r="D11" s="10"/>
      <c r="E11" s="10"/>
      <c r="F11" s="10"/>
      <c r="G11" s="10"/>
    </row>
    <row r="12" spans="1:10" ht="15">
      <c r="A12" s="13" t="s">
        <v>54</v>
      </c>
      <c r="B12" s="13"/>
      <c r="C12" s="14"/>
      <c r="D12" s="14"/>
      <c r="E12" s="14"/>
      <c r="F12" s="14"/>
      <c r="G12" s="14"/>
    </row>
    <row r="13" spans="1:10" ht="15">
      <c r="B13" s="3" t="s">
        <v>3</v>
      </c>
      <c r="C13" s="4">
        <v>0.2</v>
      </c>
      <c r="D13" s="4">
        <v>0.3</v>
      </c>
      <c r="E13" s="4">
        <v>0.4</v>
      </c>
      <c r="F13" s="4">
        <v>0.5</v>
      </c>
      <c r="G13" s="5">
        <v>0.6</v>
      </c>
    </row>
    <row r="14" spans="1:10">
      <c r="B14" s="1" t="s">
        <v>46</v>
      </c>
      <c r="C14" s="6">
        <v>1</v>
      </c>
      <c r="D14" s="6">
        <v>1</v>
      </c>
      <c r="E14" s="6">
        <v>1</v>
      </c>
      <c r="F14" s="6">
        <v>1</v>
      </c>
      <c r="G14" s="7">
        <v>1</v>
      </c>
    </row>
    <row r="15" spans="1:10">
      <c r="B15" s="1" t="s">
        <v>4</v>
      </c>
      <c r="C15" s="6">
        <v>1.5</v>
      </c>
      <c r="D15" s="6">
        <v>1.3</v>
      </c>
      <c r="E15" s="6">
        <v>1.3</v>
      </c>
      <c r="F15" s="6">
        <v>1.3</v>
      </c>
      <c r="G15" s="7">
        <v>1.3</v>
      </c>
    </row>
    <row r="16" spans="1:10">
      <c r="B16" s="1" t="s">
        <v>48</v>
      </c>
      <c r="C16" s="6">
        <v>2.2000000000000002</v>
      </c>
      <c r="D16" s="6">
        <v>2.1</v>
      </c>
      <c r="E16" s="6">
        <v>2.1</v>
      </c>
      <c r="F16" s="6">
        <v>2.1</v>
      </c>
      <c r="G16" s="7">
        <v>2.1</v>
      </c>
    </row>
    <row r="17" spans="1:7">
      <c r="B17" s="1" t="s">
        <v>50</v>
      </c>
      <c r="C17" s="6">
        <v>3.3</v>
      </c>
      <c r="D17" s="6">
        <v>3.3</v>
      </c>
      <c r="E17" s="6">
        <v>3.2</v>
      </c>
      <c r="F17" s="6">
        <v>2.8</v>
      </c>
      <c r="G17" s="7">
        <v>2.8</v>
      </c>
    </row>
    <row r="18" spans="1:7">
      <c r="B18" s="2" t="s">
        <v>52</v>
      </c>
      <c r="C18" s="8">
        <v>2.2000000000000002</v>
      </c>
      <c r="D18" s="8">
        <v>2.1</v>
      </c>
      <c r="E18" s="8">
        <v>2.1</v>
      </c>
      <c r="F18" s="8">
        <v>2.1</v>
      </c>
      <c r="G18" s="9">
        <v>2.1</v>
      </c>
    </row>
    <row r="21" spans="1:7" ht="15">
      <c r="A21" s="15" t="s">
        <v>55</v>
      </c>
      <c r="B21" s="15"/>
      <c r="C21" s="15"/>
      <c r="D21" s="15"/>
      <c r="E21" s="15"/>
      <c r="F21" s="15"/>
      <c r="G21" s="15"/>
    </row>
    <row r="22" spans="1:7">
      <c r="A22" t="s">
        <v>56</v>
      </c>
      <c r="B22" s="11" t="s">
        <v>57</v>
      </c>
      <c r="C22" s="11"/>
      <c r="D22" s="11"/>
      <c r="E22" s="11"/>
      <c r="F22" s="11"/>
      <c r="G22" s="11"/>
    </row>
    <row r="23" spans="1:7">
      <c r="A23" t="s">
        <v>58</v>
      </c>
      <c r="B23" s="11" t="s">
        <v>59</v>
      </c>
      <c r="C23" s="11"/>
      <c r="D23" s="11"/>
      <c r="E23" s="11"/>
      <c r="F23" s="11"/>
      <c r="G23" s="11"/>
    </row>
    <row r="24" spans="1:7">
      <c r="A24" t="s">
        <v>60</v>
      </c>
      <c r="B24" s="11" t="s">
        <v>61</v>
      </c>
      <c r="C24" s="11"/>
      <c r="D24" s="11"/>
      <c r="E24" s="11"/>
      <c r="F24" s="11"/>
      <c r="G24" s="11"/>
    </row>
  </sheetData>
  <mergeCells count="7">
    <mergeCell ref="B23:G23"/>
    <mergeCell ref="B24:G24"/>
    <mergeCell ref="A1:G1"/>
    <mergeCell ref="A3:G3"/>
    <mergeCell ref="A12:G12"/>
    <mergeCell ref="A21:G21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محاسبه SDC</vt:lpstr>
      <vt:lpstr>داده‌ها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Mehdi Alirezaei</cp:lastModifiedBy>
  <dcterms:modified xsi:type="dcterms:W3CDTF">2026-07-23T08:05:00Z</dcterms:modified>
</cp:coreProperties>
</file>